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3ER TRIMESTRE\PARA PUBLICAR\"/>
    </mc:Choice>
  </mc:AlternateContent>
  <xr:revisionPtr revIDLastSave="0" documentId="13_ncr:1_{B6C715CE-B632-4F22-993A-89E733FFD0FB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Anexo 2" sheetId="7" r:id="rId1"/>
  </sheets>
  <definedNames>
    <definedName name="_xlnm.Print_Area" localSheetId="0">'Anexo 2'!$A$1:$J$78</definedName>
    <definedName name="_xlnm.Print_Titles" localSheetId="0">'Anexo 2'!$2:$6</definedName>
  </definedNames>
  <calcPr calcId="181029"/>
</workbook>
</file>

<file path=xl/calcChain.xml><?xml version="1.0" encoding="utf-8"?>
<calcChain xmlns="http://schemas.openxmlformats.org/spreadsheetml/2006/main">
  <c r="D73" i="7" l="1"/>
  <c r="E29" i="7" l="1"/>
  <c r="E18" i="7" s="1"/>
  <c r="G52" i="7"/>
  <c r="G32" i="7"/>
  <c r="C61" i="7"/>
  <c r="G20" i="7"/>
  <c r="I37" i="7"/>
  <c r="H37" i="7"/>
  <c r="E37" i="7"/>
  <c r="C37" i="7"/>
  <c r="I18" i="7"/>
  <c r="H18" i="7"/>
  <c r="F18" i="7"/>
  <c r="D18" i="7"/>
  <c r="C18" i="7"/>
  <c r="I9" i="7"/>
  <c r="H9" i="7"/>
  <c r="F9" i="7"/>
  <c r="E9" i="7"/>
  <c r="D9" i="7"/>
  <c r="C9" i="7"/>
  <c r="G53" i="7"/>
  <c r="G51" i="7"/>
  <c r="G30" i="7"/>
  <c r="G31" i="7"/>
  <c r="G16" i="7"/>
  <c r="G49" i="7"/>
  <c r="D48" i="7"/>
  <c r="G48" i="7" s="1"/>
  <c r="D47" i="7"/>
  <c r="G47" i="7" s="1"/>
  <c r="D46" i="7"/>
  <c r="G46" i="7" s="1"/>
  <c r="D45" i="7"/>
  <c r="G45" i="7" s="1"/>
  <c r="D44" i="7"/>
  <c r="G44" i="7" s="1"/>
  <c r="F37" i="7" s="1"/>
  <c r="D43" i="7"/>
  <c r="G43" i="7" s="1"/>
  <c r="D42" i="7"/>
  <c r="G42" i="7" s="1"/>
  <c r="D41" i="7"/>
  <c r="G41" i="7" s="1"/>
  <c r="D40" i="7"/>
  <c r="G40" i="7" s="1"/>
  <c r="D39" i="7"/>
  <c r="G39" i="7" s="1"/>
  <c r="D38" i="7"/>
  <c r="G38" i="7" s="1"/>
  <c r="G62" i="7"/>
  <c r="G61" i="7" s="1"/>
  <c r="I61" i="7"/>
  <c r="H61" i="7"/>
  <c r="F61" i="7"/>
  <c r="E61" i="7"/>
  <c r="D61" i="7"/>
  <c r="G56" i="7"/>
  <c r="G55" i="7"/>
  <c r="G54" i="7" s="1"/>
  <c r="I54" i="7"/>
  <c r="H54" i="7"/>
  <c r="F54" i="7"/>
  <c r="E54" i="7"/>
  <c r="D54" i="7"/>
  <c r="G35" i="7"/>
  <c r="G34" i="7" s="1"/>
  <c r="I34" i="7"/>
  <c r="H34" i="7"/>
  <c r="F34" i="7"/>
  <c r="E34" i="7"/>
  <c r="D34" i="7"/>
  <c r="D50" i="7" s="1"/>
  <c r="G33" i="7"/>
  <c r="G28" i="7"/>
  <c r="G27" i="7"/>
  <c r="G26" i="7"/>
  <c r="G25" i="7"/>
  <c r="G24" i="7"/>
  <c r="G23" i="7"/>
  <c r="G22" i="7"/>
  <c r="G21" i="7"/>
  <c r="G19" i="7"/>
  <c r="G17" i="7"/>
  <c r="G15" i="7"/>
  <c r="G14" i="7"/>
  <c r="G13" i="7"/>
  <c r="G12" i="7"/>
  <c r="G11" i="7"/>
  <c r="G10" i="7"/>
  <c r="D37" i="7" l="1"/>
  <c r="F8" i="7"/>
  <c r="F7" i="7" s="1"/>
  <c r="G29" i="7"/>
  <c r="G18" i="7" s="1"/>
  <c r="I8" i="7"/>
  <c r="I7" i="7" s="1"/>
  <c r="E8" i="7"/>
  <c r="E7" i="7" s="1"/>
  <c r="H8" i="7"/>
  <c r="H7" i="7" s="1"/>
  <c r="G37" i="7"/>
  <c r="D8" i="7"/>
  <c r="G9" i="7"/>
  <c r="D7" i="7" l="1"/>
  <c r="G58" i="7"/>
  <c r="G8" i="7"/>
  <c r="G7" i="7" s="1"/>
</calcChain>
</file>

<file path=xl/sharedStrings.xml><?xml version="1.0" encoding="utf-8"?>
<sst xmlns="http://schemas.openxmlformats.org/spreadsheetml/2006/main" count="101" uniqueCount="67">
  <si>
    <t>GOBIERNO DEL ESTADO DE MICHOACAN DE OCAMPO</t>
  </si>
  <si>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</si>
  <si>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</si>
  <si>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</si>
  <si>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</si>
  <si>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</si>
  <si>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</si>
  <si>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</si>
  <si>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</si>
  <si>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</si>
  <si>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</si>
  <si>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</si>
  <si>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</si>
  <si>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</si>
  <si>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</si>
  <si>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</si>
  <si>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</si>
  <si>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</si>
  <si>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</si>
  <si>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</si>
  <si>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</si>
  <si>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23755400 Banorte, S.A.</t>
  </si>
  <si>
    <t>PF200703 DEXIA, S.A.</t>
  </si>
  <si>
    <t>6722 Banobras, S.N.C.</t>
  </si>
  <si>
    <t>41324221 Banorte, S.A.</t>
  </si>
  <si>
    <t>9497 Banobras, S.N.C.</t>
  </si>
  <si>
    <t>739741 Bajio, S.A.</t>
  </si>
  <si>
    <t>11246 Banobras, S.N.C.</t>
  </si>
  <si>
    <t>Banobras, S.N.C. 2013</t>
  </si>
  <si>
    <t>Interacciones, S.A.</t>
  </si>
  <si>
    <t>Banca Afirme, S.A.</t>
  </si>
  <si>
    <t>Banobras, S.N.C. 2017</t>
  </si>
  <si>
    <t>Banobras, S.N.C. 2018</t>
  </si>
  <si>
    <t>Banobras, S.N.C. 2018 FAFEF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</si>
  <si>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</si>
  <si>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</si>
  <si>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</si>
  <si>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</si>
  <si>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</si>
  <si>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</si>
  <si>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</si>
  <si>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</si>
  <si>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</si>
  <si>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</si>
  <si>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</si>
  <si>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</si>
  <si>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 meses</t>
  </si>
  <si>
    <t>2.00% sobre monto dispuesto más I.V.A.</t>
  </si>
  <si>
    <t>Banco Mercantil del Norte, S.A.</t>
  </si>
  <si>
    <t>Banco Mercantil del Norte, S.A. 085677327</t>
  </si>
  <si>
    <t>Banco Mercantil del Norte, S.A. 085679373</t>
  </si>
  <si>
    <t>Banco Mercantil del Norte, S.A. 085686006</t>
  </si>
  <si>
    <t>Banco Mercantil del Norte, S.A. 085690280</t>
  </si>
  <si>
    <t>Banco Mercantil del Norte, S.A. 085691465</t>
  </si>
  <si>
    <t>Banco Mercantil del Norte, S.A. 085708307</t>
  </si>
  <si>
    <t>Banco Mercantil del Norte, S.A. 085741804</t>
  </si>
  <si>
    <t>TIIE Promedio más 1.25 pts.</t>
  </si>
  <si>
    <t>Banco Mercantil del Norte, S.A. 085955024</t>
  </si>
  <si>
    <t>Banobras, S.N.C. 2020-(Banorte 2,000'000,000)</t>
  </si>
  <si>
    <t>Banobras, S.N.C. 2020-(Interacciones-Banorte)</t>
  </si>
  <si>
    <t>TIIE Promedio más 2.50 pts.</t>
  </si>
  <si>
    <t>Banco Mercantil del Norte, S.A. $2,045 millones</t>
  </si>
  <si>
    <t>Del 1 de Enero al  30 de Septiembre de 2020</t>
  </si>
  <si>
    <t>Saldo al 30 de Septiembre de 2020</t>
  </si>
  <si>
    <t>Saldo
al 31 de 
Diciembre de 
2019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</si>
  <si>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</si>
  <si>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 Se refiere al valor del Bono Cupón Cero que respalda el pago de los créditos asociados al mismo (Activo).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</si>
</sst>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00%"/>
  </numFmts>
  <fonts count="10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Times New Roman"/>
      <family val="1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3" fontId="4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5" fillId="0" borderId="0" xfId="0" applyNumberFormat="1" applyFont="1" applyFill="1"/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4" fillId="0" borderId="0" xfId="0" applyNumberFormat="1" applyFont="1" applyFill="1"/>
    <xf numFmtId="3" fontId="7" fillId="0" borderId="2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vertical="center" wrapText="1"/>
    </xf>
    <xf numFmtId="0" fontId="9" fillId="3" borderId="1" xfId="3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9" fillId="0" borderId="12" xfId="3" applyFont="1" applyFill="1" applyBorder="1" applyAlignment="1">
      <alignment horizontal="left" vertical="center" wrapText="1"/>
    </xf>
    <xf numFmtId="0" fontId="1" fillId="0" borderId="3" xfId="3" applyFont="1" applyFill="1" applyBorder="1" applyAlignment="1">
      <alignment vertical="center" wrapText="1"/>
    </xf>
    <xf numFmtId="0" fontId="1" fillId="0" borderId="13" xfId="3" applyFont="1" applyFill="1" applyBorder="1" applyAlignment="1">
      <alignment vertical="center" wrapText="1"/>
    </xf>
    <xf numFmtId="4" fontId="1" fillId="0" borderId="5" xfId="3" applyNumberFormat="1" applyFont="1" applyFill="1" applyBorder="1" applyAlignment="1">
      <alignment horizontal="justify" vertical="center" wrapText="1"/>
    </xf>
    <xf numFmtId="49" fontId="1" fillId="0" borderId="5" xfId="3" applyNumberFormat="1" applyFont="1" applyFill="1" applyBorder="1" applyAlignment="1">
      <alignment horizontal="justify" vertical="center" wrapText="1"/>
    </xf>
    <xf numFmtId="4" fontId="1" fillId="0" borderId="2" xfId="3" applyNumberFormat="1" applyFont="1" applyFill="1" applyBorder="1" applyAlignment="1">
      <alignment horizontal="right" vertical="center" wrapText="1"/>
    </xf>
    <xf numFmtId="4" fontId="1" fillId="0" borderId="2" xfId="3" applyNumberFormat="1" applyFont="1" applyFill="1" applyBorder="1" applyAlignment="1">
      <alignment horizontal="center" vertical="center" wrapText="1"/>
    </xf>
    <xf numFmtId="165" fontId="1" fillId="0" borderId="2" xfId="6" applyNumberFormat="1" applyFont="1" applyFill="1" applyBorder="1" applyAlignment="1">
      <alignment horizontal="center" vertical="center" wrapText="1"/>
    </xf>
    <xf numFmtId="4" fontId="1" fillId="0" borderId="1" xfId="3" applyNumberFormat="1" applyFont="1" applyFill="1" applyBorder="1" applyAlignment="1">
      <alignment horizontal="right" vertical="center" wrapText="1"/>
    </xf>
    <xf numFmtId="4" fontId="1" fillId="0" borderId="1" xfId="3" applyNumberFormat="1" applyFont="1" applyFill="1" applyBorder="1" applyAlignment="1">
      <alignment horizontal="center" vertical="center" wrapText="1"/>
    </xf>
    <xf numFmtId="165" fontId="1" fillId="0" borderId="1" xfId="6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left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left" vertical="top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justify" vertical="justify" wrapText="1"/>
    </xf>
    <xf numFmtId="0" fontId="1" fillId="4" borderId="0" xfId="0" applyFont="1" applyFill="1" applyAlignment="1">
      <alignment horizontal="left"/>
    </xf>
  </cellXfs>
  <cellStyles count="7">
    <cellStyle name="Millares 2" xfId="1" xr:uid="{00000000-0005-0000-0000-000000000000}"/>
    <cellStyle name="Millares 3 4" xfId="2" xr:uid="{00000000-0005-0000-0000-000001000000}"/>
    <cellStyle name="Normal" xfId="0" builtinId="0"/>
    <cellStyle name="Normal 2" xfId="3" xr:uid="{00000000-0005-0000-0000-000003000000}"/>
    <cellStyle name="Normal 5" xfId="4" xr:uid="{00000000-0005-0000-0000-000004000000}"/>
    <cellStyle name="Normal 6" xfId="5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6"/>
  <sheetViews>
    <sheetView showGridLines="0" tabSelected="1" zoomScale="90" zoomScaleNormal="90" workbookViewId="0">
      <pane ySplit="6" topLeftCell="A7" activePane="bottomLeft" state="frozen"/>
      <selection pane="bottomLeft"/>
    </sheetView>
  </sheetViews>
  <sheetFormatPr baseColWidth="10" defaultRowHeight="12" x14ac:dyDescent="0.2"/>
  <cols>
    <col min="1" max="1" width="0.85546875" style="1" customWidth="1"/>
    <col min="2" max="2" width="35.28515625" style="1" customWidth="1"/>
    <col min="3" max="3" width="16.5703125" style="1" customWidth="1"/>
    <col min="4" max="4" width="16.42578125" style="1" customWidth="1"/>
    <col min="5" max="5" width="14.7109375" style="1" customWidth="1"/>
    <col min="6" max="6" width="16.28515625" style="1" customWidth="1"/>
    <col min="7" max="8" width="14.7109375" style="1" customWidth="1"/>
    <col min="9" max="9" width="15.7109375" style="1" customWidth="1"/>
    <col min="10" max="10" width="0.85546875" style="1" customWidth="1"/>
    <col min="11" max="16384" width="11.42578125" style="1"/>
  </cols>
  <sheetData>
    <row r="1" spans="2:9" ht="5.25" customHeight="1" x14ac:dyDescent="0.2"/>
    <row r="2" spans="2:9" ht="12.75" customHeight="1" x14ac:dyDescent="0.2">
      <c r="B2" s="38" t="s">
        <v>0</v>
      </c>
      <c r="C2" s="39"/>
      <c r="D2" s="39"/>
      <c r="E2" s="39"/>
      <c r="F2" s="39"/>
      <c r="G2" s="39"/>
      <c r="H2" s="39"/>
      <c r="I2" s="40"/>
    </row>
    <row r="3" spans="2:9" ht="12.75" customHeight="1" x14ac:dyDescent="0.2">
      <c r="B3" s="41" t="s">
        <v>1</v>
      </c>
      <c r="C3" s="42"/>
      <c r="D3" s="42"/>
      <c r="E3" s="42"/>
      <c r="F3" s="42"/>
      <c r="G3" s="42"/>
      <c r="H3" s="42"/>
      <c r="I3" s="43"/>
    </row>
    <row r="4" spans="2:9" ht="12.75" customHeight="1" x14ac:dyDescent="0.2">
      <c r="B4" s="41" t="s">
        <v>62</v>
      </c>
      <c r="C4" s="42"/>
      <c r="D4" s="42"/>
      <c r="E4" s="42"/>
      <c r="F4" s="42"/>
      <c r="G4" s="42"/>
      <c r="H4" s="42"/>
      <c r="I4" s="43"/>
    </row>
    <row r="5" spans="2:9" ht="12.75" customHeight="1" x14ac:dyDescent="0.2">
      <c r="B5" s="41" t="s">
        <v>2</v>
      </c>
      <c r="C5" s="42"/>
      <c r="D5" s="42"/>
      <c r="E5" s="42"/>
      <c r="F5" s="42"/>
      <c r="G5" s="42"/>
      <c r="H5" s="42"/>
      <c r="I5" s="43"/>
    </row>
    <row r="6" spans="2:9" ht="72" customHeight="1" x14ac:dyDescent="0.2">
      <c r="B6" s="31" t="s">
        <v>3</v>
      </c>
      <c r="C6" s="2" t="s">
        <v>64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32" t="s">
        <v>9</v>
      </c>
    </row>
    <row r="7" spans="2:9" ht="21.75" customHeight="1" x14ac:dyDescent="0.2">
      <c r="B7" s="3" t="s">
        <v>10</v>
      </c>
      <c r="C7" s="4">
        <v>19336616192</v>
      </c>
      <c r="D7" s="4">
        <f t="shared" ref="D7:I7" si="0">SUM(D8,D37,D54)</f>
        <v>5453453824.8699999</v>
      </c>
      <c r="E7" s="4">
        <f t="shared" si="0"/>
        <v>4775652264.3099995</v>
      </c>
      <c r="F7" s="4">
        <f t="shared" si="0"/>
        <v>0</v>
      </c>
      <c r="G7" s="4">
        <f t="shared" si="0"/>
        <v>20014417752.560001</v>
      </c>
      <c r="H7" s="4">
        <f t="shared" si="0"/>
        <v>1042575327</v>
      </c>
      <c r="I7" s="4">
        <f t="shared" si="0"/>
        <v>37945757</v>
      </c>
    </row>
    <row r="8" spans="2:9" ht="21.75" customHeight="1" x14ac:dyDescent="0.2">
      <c r="B8" s="3" t="s">
        <v>11</v>
      </c>
      <c r="C8" s="4">
        <v>3003487247</v>
      </c>
      <c r="D8" s="4">
        <f t="shared" ref="D8:I8" si="1">SUM(D9,D18,D34)</f>
        <v>1287987239.01</v>
      </c>
      <c r="E8" s="4">
        <f t="shared" si="1"/>
        <v>2655185678.3099999</v>
      </c>
      <c r="F8" s="4">
        <f t="shared" si="1"/>
        <v>0</v>
      </c>
      <c r="G8" s="4">
        <f t="shared" si="1"/>
        <v>1636288807.7</v>
      </c>
      <c r="H8" s="4">
        <f t="shared" si="1"/>
        <v>119343795</v>
      </c>
      <c r="I8" s="4">
        <f t="shared" si="1"/>
        <v>27965000</v>
      </c>
    </row>
    <row r="9" spans="2:9" s="5" customFormat="1" ht="21.75" customHeight="1" x14ac:dyDescent="0.2">
      <c r="B9" s="3" t="s">
        <v>12</v>
      </c>
      <c r="C9" s="4">
        <f>SUM(C10:C17)</f>
        <v>2509000000</v>
      </c>
      <c r="D9" s="4">
        <f t="shared" ref="D9:I9" si="2">SUM(D10:D17)</f>
        <v>1200000000</v>
      </c>
      <c r="E9" s="4">
        <f t="shared" si="2"/>
        <v>2215000000</v>
      </c>
      <c r="F9" s="4">
        <f t="shared" si="2"/>
        <v>0</v>
      </c>
      <c r="G9" s="4">
        <f t="shared" si="2"/>
        <v>1494000000</v>
      </c>
      <c r="H9" s="4">
        <f t="shared" si="2"/>
        <v>119343795</v>
      </c>
      <c r="I9" s="4">
        <f t="shared" si="2"/>
        <v>27965000</v>
      </c>
    </row>
    <row r="10" spans="2:9" ht="21.75" customHeight="1" x14ac:dyDescent="0.2">
      <c r="B10" s="6" t="s">
        <v>49</v>
      </c>
      <c r="C10" s="7">
        <v>607000000</v>
      </c>
      <c r="D10" s="7">
        <v>0</v>
      </c>
      <c r="E10" s="7">
        <v>540000000</v>
      </c>
      <c r="F10" s="7">
        <v>0</v>
      </c>
      <c r="G10" s="7">
        <f t="shared" ref="G10:G33" si="3">+C10+D10-E10+F10</f>
        <v>67000000</v>
      </c>
      <c r="H10" s="7">
        <v>21779967</v>
      </c>
      <c r="I10" s="7">
        <v>0</v>
      </c>
    </row>
    <row r="11" spans="2:9" ht="21.75" customHeight="1" x14ac:dyDescent="0.2">
      <c r="B11" s="6" t="s">
        <v>50</v>
      </c>
      <c r="C11" s="7">
        <v>263000000</v>
      </c>
      <c r="D11" s="7">
        <v>0</v>
      </c>
      <c r="E11" s="7">
        <v>225000000</v>
      </c>
      <c r="F11" s="7">
        <v>0</v>
      </c>
      <c r="G11" s="7">
        <f t="shared" si="3"/>
        <v>38000000</v>
      </c>
      <c r="H11" s="7">
        <v>9641892</v>
      </c>
      <c r="I11" s="7">
        <v>0</v>
      </c>
    </row>
    <row r="12" spans="2:9" ht="21.75" customHeight="1" x14ac:dyDescent="0.2">
      <c r="B12" s="6" t="s">
        <v>51</v>
      </c>
      <c r="C12" s="7">
        <v>526000000</v>
      </c>
      <c r="D12" s="7">
        <v>0</v>
      </c>
      <c r="E12" s="7">
        <v>450000000</v>
      </c>
      <c r="F12" s="7">
        <v>0</v>
      </c>
      <c r="G12" s="7">
        <f t="shared" si="3"/>
        <v>76000000</v>
      </c>
      <c r="H12" s="7">
        <v>19283783</v>
      </c>
      <c r="I12" s="7">
        <v>0</v>
      </c>
    </row>
    <row r="13" spans="2:9" ht="21.75" customHeight="1" x14ac:dyDescent="0.2">
      <c r="B13" s="6" t="s">
        <v>52</v>
      </c>
      <c r="C13" s="7">
        <v>180000000</v>
      </c>
      <c r="D13" s="7">
        <v>0</v>
      </c>
      <c r="E13" s="7">
        <v>160000000</v>
      </c>
      <c r="F13" s="7">
        <v>0</v>
      </c>
      <c r="G13" s="7">
        <f t="shared" si="3"/>
        <v>20000000</v>
      </c>
      <c r="H13" s="7">
        <v>6768305</v>
      </c>
      <c r="I13" s="7">
        <v>0</v>
      </c>
    </row>
    <row r="14" spans="2:9" ht="21.75" customHeight="1" x14ac:dyDescent="0.2">
      <c r="B14" s="6" t="s">
        <v>53</v>
      </c>
      <c r="C14" s="7">
        <v>263000000</v>
      </c>
      <c r="D14" s="7">
        <v>0</v>
      </c>
      <c r="E14" s="7">
        <v>225000000</v>
      </c>
      <c r="F14" s="7">
        <v>0</v>
      </c>
      <c r="G14" s="7">
        <f t="shared" si="3"/>
        <v>38000000</v>
      </c>
      <c r="H14" s="7">
        <v>9658940</v>
      </c>
      <c r="I14" s="7">
        <v>125000</v>
      </c>
    </row>
    <row r="15" spans="2:9" ht="21.75" customHeight="1" x14ac:dyDescent="0.2">
      <c r="B15" s="6" t="s">
        <v>54</v>
      </c>
      <c r="C15" s="7">
        <v>190000000</v>
      </c>
      <c r="D15" s="7">
        <v>0</v>
      </c>
      <c r="E15" s="7">
        <v>150000000</v>
      </c>
      <c r="F15" s="7">
        <v>0</v>
      </c>
      <c r="G15" s="7">
        <f t="shared" si="3"/>
        <v>40000000</v>
      </c>
      <c r="H15" s="7">
        <v>7692613</v>
      </c>
      <c r="I15" s="7">
        <v>0</v>
      </c>
    </row>
    <row r="16" spans="2:9" ht="21.75" customHeight="1" x14ac:dyDescent="0.2">
      <c r="B16" s="6" t="s">
        <v>55</v>
      </c>
      <c r="C16" s="7">
        <v>480000000</v>
      </c>
      <c r="D16" s="7">
        <v>0</v>
      </c>
      <c r="E16" s="7">
        <v>355000000</v>
      </c>
      <c r="F16" s="7">
        <v>0</v>
      </c>
      <c r="G16" s="7">
        <f>+C16+D16-E16+F16</f>
        <v>125000000</v>
      </c>
      <c r="H16" s="7">
        <v>19891938</v>
      </c>
      <c r="I16" s="7">
        <v>0</v>
      </c>
    </row>
    <row r="17" spans="2:9" ht="21.75" customHeight="1" x14ac:dyDescent="0.2">
      <c r="B17" s="6" t="s">
        <v>57</v>
      </c>
      <c r="C17" s="7">
        <v>0</v>
      </c>
      <c r="D17" s="7">
        <v>1200000000</v>
      </c>
      <c r="E17" s="7">
        <v>110000000</v>
      </c>
      <c r="F17" s="7">
        <v>0</v>
      </c>
      <c r="G17" s="7">
        <f t="shared" si="3"/>
        <v>1090000000</v>
      </c>
      <c r="H17" s="7">
        <v>24626357</v>
      </c>
      <c r="I17" s="7">
        <v>27840000</v>
      </c>
    </row>
    <row r="18" spans="2:9" ht="21.75" customHeight="1" x14ac:dyDescent="0.2">
      <c r="B18" s="3" t="s">
        <v>12</v>
      </c>
      <c r="C18" s="8">
        <f t="shared" ref="C18:I18" si="4">SUM(C19:C33)</f>
        <v>494487247</v>
      </c>
      <c r="D18" s="8">
        <f t="shared" si="4"/>
        <v>87987239.00999999</v>
      </c>
      <c r="E18" s="8">
        <f t="shared" si="4"/>
        <v>440185678.31</v>
      </c>
      <c r="F18" s="8">
        <f t="shared" si="4"/>
        <v>0</v>
      </c>
      <c r="G18" s="8">
        <f t="shared" si="4"/>
        <v>142288807.69999999</v>
      </c>
      <c r="H18" s="8">
        <f t="shared" si="4"/>
        <v>0</v>
      </c>
      <c r="I18" s="8">
        <f t="shared" si="4"/>
        <v>0</v>
      </c>
    </row>
    <row r="19" spans="2:9" s="10" customFormat="1" ht="21.75" customHeight="1" x14ac:dyDescent="0.2">
      <c r="B19" s="6" t="s">
        <v>21</v>
      </c>
      <c r="C19" s="7">
        <v>14333335</v>
      </c>
      <c r="D19" s="7">
        <v>0</v>
      </c>
      <c r="E19" s="7">
        <v>10522794</v>
      </c>
      <c r="F19" s="7">
        <v>0</v>
      </c>
      <c r="G19" s="9">
        <f>+C19+D19-E19+F19</f>
        <v>3810541</v>
      </c>
      <c r="H19" s="7">
        <v>0</v>
      </c>
      <c r="I19" s="7">
        <v>0</v>
      </c>
    </row>
    <row r="20" spans="2:9" s="10" customFormat="1" ht="21.75" customHeight="1" x14ac:dyDescent="0.2">
      <c r="B20" s="6" t="s">
        <v>22</v>
      </c>
      <c r="C20" s="7">
        <v>23209394</v>
      </c>
      <c r="D20" s="7">
        <v>0</v>
      </c>
      <c r="E20" s="7">
        <v>17039147</v>
      </c>
      <c r="F20" s="7">
        <v>0</v>
      </c>
      <c r="G20" s="9">
        <f>+C20+D20-E20+F20</f>
        <v>6170247</v>
      </c>
      <c r="H20" s="7">
        <v>0</v>
      </c>
      <c r="I20" s="7">
        <v>0</v>
      </c>
    </row>
    <row r="21" spans="2:9" s="10" customFormat="1" ht="21.75" customHeight="1" x14ac:dyDescent="0.2">
      <c r="B21" s="6" t="s">
        <v>23</v>
      </c>
      <c r="C21" s="7">
        <v>10263081</v>
      </c>
      <c r="D21" s="7">
        <v>0</v>
      </c>
      <c r="E21" s="7">
        <v>7534628</v>
      </c>
      <c r="F21" s="7">
        <v>0</v>
      </c>
      <c r="G21" s="9">
        <f t="shared" si="3"/>
        <v>2728453</v>
      </c>
      <c r="H21" s="7">
        <v>0</v>
      </c>
      <c r="I21" s="7">
        <v>0</v>
      </c>
    </row>
    <row r="22" spans="2:9" s="10" customFormat="1" ht="21.75" customHeight="1" x14ac:dyDescent="0.2">
      <c r="B22" s="6" t="s">
        <v>24</v>
      </c>
      <c r="C22" s="7">
        <v>100840332</v>
      </c>
      <c r="D22" s="7">
        <v>0</v>
      </c>
      <c r="E22" s="7">
        <v>100840332</v>
      </c>
      <c r="F22" s="7">
        <v>0</v>
      </c>
      <c r="G22" s="9">
        <f t="shared" si="3"/>
        <v>0</v>
      </c>
      <c r="H22" s="7">
        <v>0</v>
      </c>
      <c r="I22" s="7">
        <v>0</v>
      </c>
    </row>
    <row r="23" spans="2:9" s="10" customFormat="1" ht="21.75" customHeight="1" x14ac:dyDescent="0.2">
      <c r="B23" s="6" t="s">
        <v>25</v>
      </c>
      <c r="C23" s="7">
        <v>75700000</v>
      </c>
      <c r="D23" s="7">
        <v>0</v>
      </c>
      <c r="E23" s="7">
        <v>56775000</v>
      </c>
      <c r="F23" s="7">
        <v>0</v>
      </c>
      <c r="G23" s="9">
        <f t="shared" si="3"/>
        <v>18925000</v>
      </c>
      <c r="H23" s="7">
        <v>0</v>
      </c>
      <c r="I23" s="7">
        <v>0</v>
      </c>
    </row>
    <row r="24" spans="2:9" s="10" customFormat="1" ht="21.75" customHeight="1" x14ac:dyDescent="0.2">
      <c r="B24" s="6" t="s">
        <v>26</v>
      </c>
      <c r="C24" s="7">
        <v>64300000</v>
      </c>
      <c r="D24" s="7">
        <v>0</v>
      </c>
      <c r="E24" s="7">
        <v>48225000</v>
      </c>
      <c r="F24" s="7">
        <v>0</v>
      </c>
      <c r="G24" s="9">
        <f t="shared" si="3"/>
        <v>16075000</v>
      </c>
      <c r="H24" s="7">
        <v>0</v>
      </c>
      <c r="I24" s="7">
        <v>0</v>
      </c>
    </row>
    <row r="25" spans="2:9" s="10" customFormat="1" ht="21.75" customHeight="1" x14ac:dyDescent="0.2">
      <c r="B25" s="6" t="s">
        <v>28</v>
      </c>
      <c r="C25" s="9">
        <v>112890991</v>
      </c>
      <c r="D25" s="9">
        <v>0</v>
      </c>
      <c r="E25" s="7">
        <v>73753388</v>
      </c>
      <c r="F25" s="9">
        <v>0</v>
      </c>
      <c r="G25" s="9">
        <f t="shared" si="3"/>
        <v>39137603</v>
      </c>
      <c r="H25" s="9">
        <v>0</v>
      </c>
      <c r="I25" s="9">
        <v>0</v>
      </c>
    </row>
    <row r="26" spans="2:9" s="10" customFormat="1" ht="21.75" customHeight="1" x14ac:dyDescent="0.2">
      <c r="B26" s="6" t="s">
        <v>29</v>
      </c>
      <c r="C26" s="9">
        <v>30363267</v>
      </c>
      <c r="D26" s="9">
        <v>0</v>
      </c>
      <c r="E26" s="7">
        <v>30363267</v>
      </c>
      <c r="F26" s="9">
        <v>0</v>
      </c>
      <c r="G26" s="9">
        <f t="shared" si="3"/>
        <v>0</v>
      </c>
      <c r="H26" s="9">
        <v>0</v>
      </c>
      <c r="I26" s="9">
        <v>0</v>
      </c>
    </row>
    <row r="27" spans="2:9" s="10" customFormat="1" ht="21.75" customHeight="1" x14ac:dyDescent="0.2">
      <c r="B27" s="6" t="s">
        <v>30</v>
      </c>
      <c r="C27" s="9">
        <v>4492497</v>
      </c>
      <c r="D27" s="9">
        <v>0</v>
      </c>
      <c r="E27" s="7">
        <v>3303275</v>
      </c>
      <c r="F27" s="9">
        <v>0</v>
      </c>
      <c r="G27" s="9">
        <f t="shared" ref="G27:G32" si="5">+C27+D27-E27+F27</f>
        <v>1189222</v>
      </c>
      <c r="H27" s="9">
        <v>0</v>
      </c>
      <c r="I27" s="9">
        <v>0</v>
      </c>
    </row>
    <row r="28" spans="2:9" s="10" customFormat="1" ht="21.75" customHeight="1" x14ac:dyDescent="0.2">
      <c r="B28" s="6" t="s">
        <v>31</v>
      </c>
      <c r="C28" s="9">
        <v>15895892</v>
      </c>
      <c r="D28" s="9">
        <v>0</v>
      </c>
      <c r="E28" s="7">
        <v>10321274.310000001</v>
      </c>
      <c r="F28" s="9">
        <v>0</v>
      </c>
      <c r="G28" s="9">
        <f t="shared" si="5"/>
        <v>5574617.6899999995</v>
      </c>
      <c r="H28" s="9">
        <v>0</v>
      </c>
      <c r="I28" s="9">
        <v>0</v>
      </c>
    </row>
    <row r="29" spans="2:9" s="10" customFormat="1" ht="21.75" customHeight="1" x14ac:dyDescent="0.2">
      <c r="B29" s="6" t="s">
        <v>33</v>
      </c>
      <c r="C29" s="9">
        <v>24629921</v>
      </c>
      <c r="D29" s="9">
        <v>0</v>
      </c>
      <c r="E29" s="7">
        <f>16200219+1909843</f>
        <v>18110062</v>
      </c>
      <c r="F29" s="9">
        <v>0</v>
      </c>
      <c r="G29" s="9">
        <f t="shared" si="5"/>
        <v>6519859</v>
      </c>
      <c r="H29" s="9">
        <v>0</v>
      </c>
      <c r="I29" s="9">
        <v>0</v>
      </c>
    </row>
    <row r="30" spans="2:9" s="10" customFormat="1" ht="21.75" customHeight="1" x14ac:dyDescent="0.2">
      <c r="B30" s="6" t="s">
        <v>32</v>
      </c>
      <c r="C30" s="9">
        <v>17568537</v>
      </c>
      <c r="D30" s="9">
        <v>0</v>
      </c>
      <c r="E30" s="7">
        <v>11268616</v>
      </c>
      <c r="F30" s="9">
        <v>0</v>
      </c>
      <c r="G30" s="9">
        <f t="shared" si="5"/>
        <v>6299921</v>
      </c>
      <c r="H30" s="9">
        <v>0</v>
      </c>
      <c r="I30" s="9">
        <v>0</v>
      </c>
    </row>
    <row r="31" spans="2:9" s="10" customFormat="1" ht="24.75" customHeight="1" x14ac:dyDescent="0.2">
      <c r="B31" s="6" t="s">
        <v>58</v>
      </c>
      <c r="C31" s="9">
        <v>0</v>
      </c>
      <c r="D31" s="9">
        <v>67226888</v>
      </c>
      <c r="E31" s="7">
        <v>42016805</v>
      </c>
      <c r="F31" s="9">
        <v>0</v>
      </c>
      <c r="G31" s="9">
        <f t="shared" si="5"/>
        <v>25210083</v>
      </c>
      <c r="H31" s="9">
        <v>0</v>
      </c>
      <c r="I31" s="9">
        <v>0</v>
      </c>
    </row>
    <row r="32" spans="2:9" s="10" customFormat="1" ht="24.75" customHeight="1" x14ac:dyDescent="0.2">
      <c r="B32" s="6" t="s">
        <v>59</v>
      </c>
      <c r="C32" s="9">
        <v>0</v>
      </c>
      <c r="D32" s="9">
        <v>20760351.009999998</v>
      </c>
      <c r="E32" s="7">
        <v>10112090</v>
      </c>
      <c r="F32" s="9">
        <v>0</v>
      </c>
      <c r="G32" s="9">
        <f t="shared" si="5"/>
        <v>10648261.009999998</v>
      </c>
      <c r="H32" s="9">
        <v>0</v>
      </c>
      <c r="I32" s="9">
        <v>0</v>
      </c>
    </row>
    <row r="33" spans="2:9" s="10" customFormat="1" ht="24.75" customHeight="1" x14ac:dyDescent="0.2">
      <c r="B33" s="6" t="s">
        <v>61</v>
      </c>
      <c r="C33" s="9">
        <v>0</v>
      </c>
      <c r="D33" s="9">
        <v>0</v>
      </c>
      <c r="E33" s="7">
        <v>0</v>
      </c>
      <c r="F33" s="9">
        <v>0</v>
      </c>
      <c r="G33" s="9">
        <f t="shared" si="3"/>
        <v>0</v>
      </c>
      <c r="H33" s="9">
        <v>0</v>
      </c>
      <c r="I33" s="9">
        <v>0</v>
      </c>
    </row>
    <row r="34" spans="2:9" s="10" customFormat="1" ht="21.75" customHeight="1" x14ac:dyDescent="0.2">
      <c r="B34" s="6" t="s">
        <v>13</v>
      </c>
      <c r="C34" s="8">
        <v>0</v>
      </c>
      <c r="D34" s="8">
        <f t="shared" ref="D34:I34" si="6">SUM(D35)</f>
        <v>0</v>
      </c>
      <c r="E34" s="8">
        <f t="shared" si="6"/>
        <v>0</v>
      </c>
      <c r="F34" s="8">
        <f t="shared" si="6"/>
        <v>0</v>
      </c>
      <c r="G34" s="8">
        <f t="shared" si="6"/>
        <v>0</v>
      </c>
      <c r="H34" s="8">
        <f t="shared" si="6"/>
        <v>0</v>
      </c>
      <c r="I34" s="8">
        <f t="shared" si="6"/>
        <v>0</v>
      </c>
    </row>
    <row r="35" spans="2:9" s="10" customFormat="1" ht="21.75" customHeight="1" x14ac:dyDescent="0.2">
      <c r="B35" s="6"/>
      <c r="C35" s="7">
        <v>0</v>
      </c>
      <c r="D35" s="7">
        <v>0</v>
      </c>
      <c r="E35" s="9">
        <v>0</v>
      </c>
      <c r="F35" s="7">
        <v>0</v>
      </c>
      <c r="G35" s="9">
        <f>+C35+D35-E35+F35</f>
        <v>0</v>
      </c>
      <c r="H35" s="7">
        <v>0</v>
      </c>
      <c r="I35" s="7">
        <v>0</v>
      </c>
    </row>
    <row r="36" spans="2:9" s="10" customFormat="1" ht="21.75" customHeight="1" x14ac:dyDescent="0.2">
      <c r="B36" s="3" t="s">
        <v>14</v>
      </c>
      <c r="C36" s="8"/>
      <c r="D36" s="8"/>
      <c r="E36" s="8"/>
      <c r="F36" s="8"/>
      <c r="G36" s="8"/>
      <c r="H36" s="8"/>
      <c r="I36" s="8">
        <v>0</v>
      </c>
    </row>
    <row r="37" spans="2:9" s="10" customFormat="1" ht="21.75" customHeight="1" x14ac:dyDescent="0.2">
      <c r="B37" s="3" t="s">
        <v>15</v>
      </c>
      <c r="C37" s="8">
        <f t="shared" ref="C37:I37" si="7">SUM(C38:C53)</f>
        <v>16333128945</v>
      </c>
      <c r="D37" s="8">
        <f t="shared" si="7"/>
        <v>4165466585.8599997</v>
      </c>
      <c r="E37" s="8">
        <f t="shared" si="7"/>
        <v>2120466586</v>
      </c>
      <c r="F37" s="8">
        <f t="shared" si="7"/>
        <v>0</v>
      </c>
      <c r="G37" s="8">
        <f t="shared" si="7"/>
        <v>18378128944.860001</v>
      </c>
      <c r="H37" s="8">
        <f t="shared" si="7"/>
        <v>923231532</v>
      </c>
      <c r="I37" s="8">
        <f t="shared" si="7"/>
        <v>9980757</v>
      </c>
    </row>
    <row r="38" spans="2:9" s="10" customFormat="1" ht="21.75" customHeight="1" x14ac:dyDescent="0.2">
      <c r="B38" s="6" t="s">
        <v>21</v>
      </c>
      <c r="C38" s="7">
        <v>516129360</v>
      </c>
      <c r="D38" s="7">
        <f t="shared" ref="D38:D48" si="8">-D19</f>
        <v>0</v>
      </c>
      <c r="E38" s="7">
        <v>0</v>
      </c>
      <c r="F38" s="19">
        <v>0</v>
      </c>
      <c r="G38" s="9">
        <f t="shared" ref="G38:G55" si="9">+C38+D38-E38+F38</f>
        <v>516129360</v>
      </c>
      <c r="H38" s="7">
        <v>27440514</v>
      </c>
      <c r="I38" s="7">
        <v>310882</v>
      </c>
    </row>
    <row r="39" spans="2:9" s="10" customFormat="1" ht="21.75" customHeight="1" x14ac:dyDescent="0.2">
      <c r="B39" s="6" t="s">
        <v>22</v>
      </c>
      <c r="C39" s="7">
        <v>835747580</v>
      </c>
      <c r="D39" s="7">
        <f t="shared" si="8"/>
        <v>0</v>
      </c>
      <c r="E39" s="7">
        <v>0</v>
      </c>
      <c r="F39" s="19">
        <v>0</v>
      </c>
      <c r="G39" s="9">
        <f t="shared" si="9"/>
        <v>835747580</v>
      </c>
      <c r="H39" s="7">
        <v>43033640</v>
      </c>
      <c r="I39" s="7">
        <v>310882</v>
      </c>
    </row>
    <row r="40" spans="2:9" s="10" customFormat="1" ht="21.75" customHeight="1" x14ac:dyDescent="0.2">
      <c r="B40" s="6" t="s">
        <v>23</v>
      </c>
      <c r="C40" s="7">
        <v>938094368</v>
      </c>
      <c r="D40" s="7">
        <f t="shared" si="8"/>
        <v>0</v>
      </c>
      <c r="E40" s="7">
        <v>0</v>
      </c>
      <c r="F40" s="19">
        <v>0</v>
      </c>
      <c r="G40" s="9">
        <f t="shared" si="9"/>
        <v>938094368</v>
      </c>
      <c r="H40" s="7">
        <v>49576653</v>
      </c>
      <c r="I40" s="7">
        <v>310882</v>
      </c>
    </row>
    <row r="41" spans="2:9" s="10" customFormat="1" ht="21.75" customHeight="1" x14ac:dyDescent="0.2">
      <c r="B41" s="6" t="s">
        <v>24</v>
      </c>
      <c r="C41" s="7">
        <v>1025210124</v>
      </c>
      <c r="D41" s="7">
        <f t="shared" si="8"/>
        <v>0</v>
      </c>
      <c r="E41" s="7">
        <v>1025210124</v>
      </c>
      <c r="F41" s="19">
        <v>0</v>
      </c>
      <c r="G41" s="9">
        <f t="shared" si="9"/>
        <v>0</v>
      </c>
      <c r="H41" s="7">
        <v>30126574</v>
      </c>
      <c r="I41" s="7">
        <v>270587</v>
      </c>
    </row>
    <row r="42" spans="2:9" s="10" customFormat="1" ht="21.75" customHeight="1" x14ac:dyDescent="0.2">
      <c r="B42" s="6" t="s">
        <v>25</v>
      </c>
      <c r="C42" s="7">
        <v>788541668</v>
      </c>
      <c r="D42" s="7">
        <f t="shared" si="8"/>
        <v>0</v>
      </c>
      <c r="E42" s="7">
        <v>0</v>
      </c>
      <c r="F42" s="19">
        <v>0</v>
      </c>
      <c r="G42" s="9">
        <f t="shared" si="9"/>
        <v>788541668</v>
      </c>
      <c r="H42" s="7">
        <v>46848382</v>
      </c>
      <c r="I42" s="7">
        <v>620268</v>
      </c>
    </row>
    <row r="43" spans="2:9" s="10" customFormat="1" ht="21.75" customHeight="1" x14ac:dyDescent="0.2">
      <c r="B43" s="6" t="s">
        <v>26</v>
      </c>
      <c r="C43" s="7">
        <v>664433332</v>
      </c>
      <c r="D43" s="7">
        <f t="shared" si="8"/>
        <v>0</v>
      </c>
      <c r="E43" s="7">
        <v>0</v>
      </c>
      <c r="F43" s="19">
        <v>0</v>
      </c>
      <c r="G43" s="9">
        <f t="shared" ref="G43:G49" si="10">+C43+D43-E43+F43</f>
        <v>664433332</v>
      </c>
      <c r="H43" s="7">
        <v>37865630</v>
      </c>
      <c r="I43" s="7">
        <v>620268</v>
      </c>
    </row>
    <row r="44" spans="2:9" s="10" customFormat="1" ht="21.75" customHeight="1" x14ac:dyDescent="0.2">
      <c r="B44" s="6" t="s">
        <v>28</v>
      </c>
      <c r="C44" s="7">
        <v>3640016516</v>
      </c>
      <c r="D44" s="7">
        <f t="shared" si="8"/>
        <v>0</v>
      </c>
      <c r="E44" s="7">
        <v>0</v>
      </c>
      <c r="F44" s="19">
        <v>0</v>
      </c>
      <c r="G44" s="9">
        <f t="shared" si="10"/>
        <v>3640016516</v>
      </c>
      <c r="H44" s="7">
        <v>209127857</v>
      </c>
      <c r="I44" s="7">
        <v>2117514</v>
      </c>
    </row>
    <row r="45" spans="2:9" s="10" customFormat="1" ht="21.75" customHeight="1" x14ac:dyDescent="0.2">
      <c r="B45" s="6" t="s">
        <v>29</v>
      </c>
      <c r="C45" s="7">
        <v>1095256462</v>
      </c>
      <c r="D45" s="7">
        <f t="shared" si="8"/>
        <v>0</v>
      </c>
      <c r="E45" s="7">
        <v>1095256462</v>
      </c>
      <c r="F45" s="19">
        <v>0</v>
      </c>
      <c r="G45" s="9">
        <f t="shared" si="10"/>
        <v>0</v>
      </c>
      <c r="H45" s="7">
        <v>31367091</v>
      </c>
      <c r="I45" s="7">
        <v>46535</v>
      </c>
    </row>
    <row r="46" spans="2:9" s="10" customFormat="1" ht="21.75" customHeight="1" x14ac:dyDescent="0.2">
      <c r="B46" s="6" t="s">
        <v>30</v>
      </c>
      <c r="C46" s="7">
        <v>388364997</v>
      </c>
      <c r="D46" s="7">
        <f t="shared" si="8"/>
        <v>0</v>
      </c>
      <c r="E46" s="7">
        <v>0</v>
      </c>
      <c r="F46" s="19">
        <v>0</v>
      </c>
      <c r="G46" s="9">
        <f t="shared" si="10"/>
        <v>388364997</v>
      </c>
      <c r="H46" s="7">
        <v>23709648</v>
      </c>
      <c r="I46" s="7">
        <v>135576</v>
      </c>
    </row>
    <row r="47" spans="2:9" s="10" customFormat="1" ht="21.75" customHeight="1" x14ac:dyDescent="0.2">
      <c r="B47" s="6" t="s">
        <v>31</v>
      </c>
      <c r="C47" s="7">
        <v>1432825834</v>
      </c>
      <c r="D47" s="7">
        <f t="shared" si="8"/>
        <v>0</v>
      </c>
      <c r="E47" s="7">
        <v>0</v>
      </c>
      <c r="F47" s="19">
        <v>0</v>
      </c>
      <c r="G47" s="9">
        <f t="shared" si="10"/>
        <v>1432825834</v>
      </c>
      <c r="H47" s="7">
        <v>79764722</v>
      </c>
      <c r="I47" s="7">
        <v>135576</v>
      </c>
    </row>
    <row r="48" spans="2:9" s="10" customFormat="1" ht="21.75" customHeight="1" x14ac:dyDescent="0.2">
      <c r="B48" s="6" t="s">
        <v>33</v>
      </c>
      <c r="C48" s="7">
        <v>2446407901</v>
      </c>
      <c r="D48" s="7">
        <f t="shared" si="8"/>
        <v>0</v>
      </c>
      <c r="E48" s="7">
        <v>0</v>
      </c>
      <c r="F48" s="19">
        <v>0</v>
      </c>
      <c r="G48" s="9">
        <f t="shared" si="10"/>
        <v>2446407901</v>
      </c>
      <c r="H48" s="7">
        <v>113417304</v>
      </c>
      <c r="I48" s="7">
        <v>2471137</v>
      </c>
    </row>
    <row r="49" spans="2:9" s="10" customFormat="1" ht="21.75" customHeight="1" x14ac:dyDescent="0.2">
      <c r="B49" s="6" t="s">
        <v>32</v>
      </c>
      <c r="C49" s="7">
        <v>1994945948</v>
      </c>
      <c r="D49" s="7">
        <v>0</v>
      </c>
      <c r="E49" s="7">
        <v>0</v>
      </c>
      <c r="F49" s="19">
        <v>0</v>
      </c>
      <c r="G49" s="9">
        <f t="shared" si="10"/>
        <v>1994945948</v>
      </c>
      <c r="H49" s="7">
        <v>107752473</v>
      </c>
      <c r="I49" s="7">
        <v>473032</v>
      </c>
    </row>
    <row r="50" spans="2:9" s="10" customFormat="1" ht="21.75" customHeight="1" x14ac:dyDescent="0.2">
      <c r="B50" s="6" t="s">
        <v>27</v>
      </c>
      <c r="C50" s="7">
        <v>567154855</v>
      </c>
      <c r="D50" s="7">
        <f>-D34</f>
        <v>0</v>
      </c>
      <c r="E50" s="7">
        <v>0</v>
      </c>
      <c r="F50" s="19">
        <v>0</v>
      </c>
      <c r="G50" s="7">
        <v>567154855</v>
      </c>
      <c r="H50" s="7">
        <v>37633088</v>
      </c>
      <c r="I50" s="7">
        <v>189130</v>
      </c>
    </row>
    <row r="51" spans="2:9" s="10" customFormat="1" ht="24.75" customHeight="1" x14ac:dyDescent="0.2">
      <c r="B51" s="35" t="s">
        <v>58</v>
      </c>
      <c r="C51" s="36">
        <v>0</v>
      </c>
      <c r="D51" s="36">
        <v>1025210124</v>
      </c>
      <c r="E51" s="37">
        <v>0</v>
      </c>
      <c r="F51" s="36">
        <v>0</v>
      </c>
      <c r="G51" s="36">
        <f>+C51+D51-E51+F51</f>
        <v>1025210124</v>
      </c>
      <c r="H51" s="36">
        <v>28452698</v>
      </c>
      <c r="I51" s="36">
        <v>547396</v>
      </c>
    </row>
    <row r="52" spans="2:9" s="10" customFormat="1" ht="24.75" customHeight="1" x14ac:dyDescent="0.2">
      <c r="B52" s="6" t="s">
        <v>59</v>
      </c>
      <c r="C52" s="9">
        <v>0</v>
      </c>
      <c r="D52" s="9">
        <v>1095256461.8599999</v>
      </c>
      <c r="E52" s="7">
        <v>0</v>
      </c>
      <c r="F52" s="9">
        <v>0</v>
      </c>
      <c r="G52" s="9">
        <f>+C52+D52-E52+F52</f>
        <v>1095256461.8599999</v>
      </c>
      <c r="H52" s="9">
        <v>24868079</v>
      </c>
      <c r="I52" s="9">
        <v>438328</v>
      </c>
    </row>
    <row r="53" spans="2:9" s="10" customFormat="1" ht="24.75" customHeight="1" x14ac:dyDescent="0.2">
      <c r="B53" s="6" t="s">
        <v>61</v>
      </c>
      <c r="C53" s="9">
        <v>0</v>
      </c>
      <c r="D53" s="9">
        <v>2045000000</v>
      </c>
      <c r="E53" s="7">
        <v>0</v>
      </c>
      <c r="F53" s="9">
        <v>0</v>
      </c>
      <c r="G53" s="9">
        <f>+C53+D53-E53+F53</f>
        <v>2045000000</v>
      </c>
      <c r="H53" s="9">
        <v>32247179</v>
      </c>
      <c r="I53" s="9">
        <v>982764</v>
      </c>
    </row>
    <row r="54" spans="2:9" s="10" customFormat="1" ht="21.75" customHeight="1" x14ac:dyDescent="0.2">
      <c r="B54" s="3" t="s">
        <v>13</v>
      </c>
      <c r="C54" s="8">
        <v>0</v>
      </c>
      <c r="D54" s="8">
        <f t="shared" ref="D54:I54" si="11">SUM(D55)</f>
        <v>0</v>
      </c>
      <c r="E54" s="8">
        <f t="shared" si="11"/>
        <v>0</v>
      </c>
      <c r="F54" s="8">
        <f t="shared" si="11"/>
        <v>0</v>
      </c>
      <c r="G54" s="8">
        <f t="shared" si="11"/>
        <v>0</v>
      </c>
      <c r="H54" s="8">
        <f t="shared" si="11"/>
        <v>0</v>
      </c>
      <c r="I54" s="8">
        <f t="shared" si="11"/>
        <v>0</v>
      </c>
    </row>
    <row r="55" spans="2:9" s="10" customFormat="1" ht="21.75" customHeight="1" x14ac:dyDescent="0.2">
      <c r="B55" s="6"/>
      <c r="C55" s="7">
        <v>0</v>
      </c>
      <c r="D55" s="7">
        <v>0</v>
      </c>
      <c r="E55" s="7">
        <v>0</v>
      </c>
      <c r="F55" s="11">
        <v>0</v>
      </c>
      <c r="G55" s="9">
        <f t="shared" si="9"/>
        <v>0</v>
      </c>
      <c r="H55" s="7">
        <v>0</v>
      </c>
      <c r="I55" s="7">
        <v>0</v>
      </c>
    </row>
    <row r="56" spans="2:9" s="10" customFormat="1" ht="21.75" customHeight="1" x14ac:dyDescent="0.2">
      <c r="B56" s="3" t="s">
        <v>14</v>
      </c>
      <c r="C56" s="8">
        <v>0</v>
      </c>
      <c r="D56" s="8">
        <v>0</v>
      </c>
      <c r="E56" s="8">
        <v>0</v>
      </c>
      <c r="F56" s="8">
        <v>0</v>
      </c>
      <c r="G56" s="8">
        <f>+C56+D56-E56+F56</f>
        <v>0</v>
      </c>
      <c r="H56" s="8">
        <v>0</v>
      </c>
      <c r="I56" s="8">
        <v>0</v>
      </c>
    </row>
    <row r="57" spans="2:9" s="10" customFormat="1" ht="21.75" customHeight="1" x14ac:dyDescent="0.2">
      <c r="B57" s="3" t="s">
        <v>16</v>
      </c>
      <c r="C57" s="8">
        <v>4742193884</v>
      </c>
      <c r="D57" s="8">
        <v>0</v>
      </c>
      <c r="E57" s="8">
        <v>0</v>
      </c>
      <c r="F57" s="8">
        <v>0</v>
      </c>
      <c r="G57" s="8">
        <v>6247879201</v>
      </c>
      <c r="H57" s="8">
        <v>0</v>
      </c>
      <c r="I57" s="8">
        <v>0</v>
      </c>
    </row>
    <row r="58" spans="2:9" s="10" customFormat="1" ht="21.75" customHeight="1" x14ac:dyDescent="0.2">
      <c r="B58" s="3" t="s">
        <v>17</v>
      </c>
      <c r="C58" s="8">
        <v>24359742676</v>
      </c>
      <c r="D58" s="8">
        <v>0</v>
      </c>
      <c r="E58" s="8">
        <v>0</v>
      </c>
      <c r="F58" s="8">
        <v>0</v>
      </c>
      <c r="G58" s="8">
        <f>G57+G54+G37+G34+G18+G9</f>
        <v>26262296953.560001</v>
      </c>
      <c r="H58" s="8">
        <v>0</v>
      </c>
      <c r="I58" s="8">
        <v>0</v>
      </c>
    </row>
    <row r="59" spans="2:9" s="10" customFormat="1" ht="21.75" customHeight="1" x14ac:dyDescent="0.2">
      <c r="B59" s="6" t="s">
        <v>18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</row>
    <row r="60" spans="2:9" s="10" customFormat="1" ht="21.75" customHeight="1" x14ac:dyDescent="0.2">
      <c r="B60" s="6" t="s">
        <v>19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</row>
    <row r="61" spans="2:9" s="10" customFormat="1" ht="21.75" customHeight="1" x14ac:dyDescent="0.2">
      <c r="B61" s="3" t="s">
        <v>20</v>
      </c>
      <c r="C61" s="8">
        <f>+C62</f>
        <v>567154855</v>
      </c>
      <c r="D61" s="8">
        <f t="shared" ref="D61:I61" si="12">SUM(D62)</f>
        <v>0</v>
      </c>
      <c r="E61" s="8">
        <f t="shared" si="12"/>
        <v>0</v>
      </c>
      <c r="F61" s="8">
        <f t="shared" si="12"/>
        <v>-182670840.34</v>
      </c>
      <c r="G61" s="8">
        <f t="shared" si="12"/>
        <v>384484014.65999997</v>
      </c>
      <c r="H61" s="8">
        <f t="shared" si="12"/>
        <v>0</v>
      </c>
      <c r="I61" s="8">
        <f t="shared" si="12"/>
        <v>0</v>
      </c>
    </row>
    <row r="62" spans="2:9" s="10" customFormat="1" ht="21.75" customHeight="1" x14ac:dyDescent="0.2">
      <c r="B62" s="12" t="s">
        <v>27</v>
      </c>
      <c r="C62" s="13">
        <v>567154855</v>
      </c>
      <c r="D62" s="13">
        <v>0</v>
      </c>
      <c r="E62" s="13">
        <v>0</v>
      </c>
      <c r="F62" s="13">
        <v>-182670840.34</v>
      </c>
      <c r="G62" s="13">
        <f>+C62+D62-E62+F62</f>
        <v>384484014.65999997</v>
      </c>
      <c r="H62" s="13">
        <v>0</v>
      </c>
      <c r="I62" s="13">
        <v>0</v>
      </c>
    </row>
    <row r="63" spans="2:9" s="10" customFormat="1" ht="21" customHeight="1" x14ac:dyDescent="0.2">
      <c r="B63" s="14"/>
      <c r="C63" s="33"/>
      <c r="D63" s="33"/>
      <c r="E63" s="33"/>
      <c r="F63" s="33"/>
      <c r="G63" s="33"/>
      <c r="H63" s="33"/>
      <c r="I63" s="33"/>
    </row>
    <row r="64" spans="2:9" s="10" customFormat="1" ht="11.25" customHeight="1" x14ac:dyDescent="0.2">
      <c r="B64" s="44"/>
      <c r="C64" s="44"/>
      <c r="D64" s="44"/>
      <c r="E64" s="44"/>
      <c r="F64" s="44"/>
      <c r="G64" s="44"/>
      <c r="H64" s="44"/>
      <c r="I64" s="44"/>
    </row>
    <row r="65" spans="2:9" s="10" customFormat="1" ht="42.75" customHeight="1" x14ac:dyDescent="0.2">
      <c r="B65" s="48" t="s">
        <v>65</v>
      </c>
      <c r="C65" s="48"/>
      <c r="D65" s="48"/>
      <c r="E65" s="48"/>
      <c r="F65" s="48"/>
      <c r="G65" s="48"/>
      <c r="H65" s="48"/>
      <c r="I65" s="48"/>
    </row>
    <row r="66" spans="2:9" ht="20.25" customHeight="1" x14ac:dyDescent="0.2">
      <c r="B66" s="49" t="s">
        <v>66</v>
      </c>
      <c r="C66" s="49"/>
      <c r="D66" s="49"/>
      <c r="E66" s="49"/>
      <c r="F66" s="49"/>
      <c r="G66" s="49"/>
      <c r="H66" s="49"/>
      <c r="I66" s="49"/>
    </row>
    <row r="67" spans="2:9" ht="20.25" customHeight="1" x14ac:dyDescent="0.2">
      <c r="B67" s="34"/>
      <c r="C67" s="34"/>
      <c r="D67" s="34"/>
      <c r="E67" s="34"/>
      <c r="F67" s="34"/>
      <c r="G67" s="34"/>
      <c r="H67" s="34"/>
      <c r="I67" s="34"/>
    </row>
    <row r="68" spans="2:9" ht="17.25" customHeight="1" x14ac:dyDescent="0.2"/>
    <row r="69" spans="2:9" ht="19.5" customHeight="1" x14ac:dyDescent="0.2">
      <c r="B69" s="45" t="s">
        <v>34</v>
      </c>
      <c r="C69" s="15" t="s">
        <v>35</v>
      </c>
      <c r="D69" s="45" t="s">
        <v>63</v>
      </c>
      <c r="E69" s="15" t="s">
        <v>36</v>
      </c>
      <c r="F69" s="15" t="s">
        <v>37</v>
      </c>
      <c r="G69" s="45" t="s">
        <v>38</v>
      </c>
      <c r="H69" s="15" t="s">
        <v>39</v>
      </c>
    </row>
    <row r="70" spans="2:9" ht="12.75" customHeight="1" x14ac:dyDescent="0.2">
      <c r="B70" s="46"/>
      <c r="C70" s="16" t="s">
        <v>40</v>
      </c>
      <c r="D70" s="46"/>
      <c r="E70" s="16" t="s">
        <v>41</v>
      </c>
      <c r="F70" s="16" t="s">
        <v>42</v>
      </c>
      <c r="G70" s="46"/>
      <c r="H70" s="16" t="s">
        <v>43</v>
      </c>
    </row>
    <row r="71" spans="2:9" ht="19.5" customHeight="1" x14ac:dyDescent="0.2">
      <c r="B71" s="47"/>
      <c r="C71" s="17"/>
      <c r="D71" s="47"/>
      <c r="E71" s="18" t="s">
        <v>44</v>
      </c>
      <c r="F71" s="17"/>
      <c r="G71" s="47"/>
      <c r="H71" s="17"/>
    </row>
    <row r="72" spans="2:9" ht="24" x14ac:dyDescent="0.2">
      <c r="B72" s="20" t="s">
        <v>45</v>
      </c>
      <c r="C72" s="23"/>
      <c r="D72" s="23"/>
      <c r="E72" s="23"/>
      <c r="F72" s="23"/>
      <c r="G72" s="23"/>
      <c r="H72" s="24"/>
    </row>
    <row r="73" spans="2:9" ht="47.25" customHeight="1" x14ac:dyDescent="0.2">
      <c r="B73" s="21" t="s">
        <v>48</v>
      </c>
      <c r="C73" s="25">
        <v>1800000000</v>
      </c>
      <c r="D73" s="25">
        <f>67000000+38000000+76000000+20000000</f>
        <v>201000000</v>
      </c>
      <c r="E73" s="26" t="s">
        <v>46</v>
      </c>
      <c r="F73" s="26" t="s">
        <v>56</v>
      </c>
      <c r="G73" s="26" t="s">
        <v>47</v>
      </c>
      <c r="H73" s="27">
        <v>0.121</v>
      </c>
    </row>
    <row r="74" spans="2:9" ht="61.5" customHeight="1" x14ac:dyDescent="0.2">
      <c r="B74" s="21" t="s">
        <v>48</v>
      </c>
      <c r="C74" s="25">
        <v>300000000</v>
      </c>
      <c r="D74" s="25">
        <v>38000000</v>
      </c>
      <c r="E74" s="26" t="s">
        <v>46</v>
      </c>
      <c r="F74" s="26" t="s">
        <v>56</v>
      </c>
      <c r="G74" s="26" t="s">
        <v>47</v>
      </c>
      <c r="H74" s="27">
        <v>0.1205</v>
      </c>
    </row>
    <row r="75" spans="2:9" ht="54" customHeight="1" x14ac:dyDescent="0.2">
      <c r="B75" s="21" t="s">
        <v>48</v>
      </c>
      <c r="C75" s="25">
        <v>200000000</v>
      </c>
      <c r="D75" s="25">
        <v>40000000</v>
      </c>
      <c r="E75" s="26" t="s">
        <v>46</v>
      </c>
      <c r="F75" s="26" t="s">
        <v>56</v>
      </c>
      <c r="G75" s="26" t="s">
        <v>47</v>
      </c>
      <c r="H75" s="27">
        <v>0.1203</v>
      </c>
    </row>
    <row r="76" spans="2:9" ht="53.25" customHeight="1" x14ac:dyDescent="0.2">
      <c r="B76" s="21" t="s">
        <v>48</v>
      </c>
      <c r="C76" s="25">
        <v>500000000</v>
      </c>
      <c r="D76" s="25">
        <v>125000000</v>
      </c>
      <c r="E76" s="26" t="s">
        <v>46</v>
      </c>
      <c r="F76" s="26" t="s">
        <v>56</v>
      </c>
      <c r="G76" s="26" t="s">
        <v>47</v>
      </c>
      <c r="H76" s="27">
        <v>0.1176</v>
      </c>
    </row>
    <row r="77" spans="2:9" ht="48" customHeight="1" x14ac:dyDescent="0.2">
      <c r="B77" s="22" t="s">
        <v>48</v>
      </c>
      <c r="C77" s="28">
        <v>1200000000</v>
      </c>
      <c r="D77" s="28">
        <v>1090000000</v>
      </c>
      <c r="E77" s="29" t="s">
        <v>46</v>
      </c>
      <c r="F77" s="29" t="s">
        <v>60</v>
      </c>
      <c r="G77" s="29" t="s">
        <v>47</v>
      </c>
      <c r="H77" s="30">
        <v>0.10199999999999999</v>
      </c>
    </row>
    <row r="78" spans="2:9" ht="5.25" customHeight="1" x14ac:dyDescent="0.2"/>
    <row r="86" ht="12.75" customHeight="1" x14ac:dyDescent="0.2"/>
  </sheetData>
  <mergeCells count="10">
    <mergeCell ref="B69:B71"/>
    <mergeCell ref="D69:D71"/>
    <mergeCell ref="G69:G71"/>
    <mergeCell ref="B65:I65"/>
    <mergeCell ref="B66:I66"/>
    <mergeCell ref="B2:I2"/>
    <mergeCell ref="B3:I3"/>
    <mergeCell ref="B4:I4"/>
    <mergeCell ref="B5:I5"/>
    <mergeCell ref="B64:I64"/>
  </mergeCells>
  <printOptions horizontalCentered="1"/>
  <pageMargins left="0" right="0" top="0" bottom="0" header="0.31496062992125984" footer="0.31496062992125984"/>
  <pageSetup scale="70" orientation="portrait" useFirstPageNumber="1" r:id="rId1"/>
  <headerFooter alignWithMargins="0"/>
  <ignoredErrors>
    <ignoredError sqref="C37 C18" formulaRange="1"/>
    <ignoredError sqref="G34 G18 G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</vt:lpstr>
      <vt:lpstr>'Anexo 2'!Área_de_impresión</vt:lpstr>
      <vt:lpstr>'Anexo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SAR</cp:lastModifiedBy>
  <cp:lastPrinted>2020-10-30T19:03:51Z</cp:lastPrinted>
  <dcterms:created xsi:type="dcterms:W3CDTF">2017-03-23T20:14:18Z</dcterms:created>
  <dcterms:modified xsi:type="dcterms:W3CDTF">2020-10-30T19:04:09Z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Prueba SP__ junio 2019.xls</vt:lpwstr>
  </property>
</Properties>
</file>